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695" windowHeight="13065" activeTab="2"/>
  </bookViews>
  <sheets>
    <sheet name="收支总表" sheetId="1" r:id="rId1"/>
    <sheet name="收入（按科目）" sheetId="2" r:id="rId2"/>
    <sheet name="支出（按科目）" sheetId="3" r:id="rId3"/>
  </sheets>
  <definedNames>
    <definedName name="_xlnm.Print_Titles" localSheetId="1">'收入（按科目）'!$2:$5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<sst xmlns="http://schemas.openxmlformats.org/spreadsheetml/2006/main" count="130" uniqueCount="90">
  <si>
    <t>预表1</t>
  </si>
  <si>
    <t>单位：万元</t>
  </si>
  <si>
    <t>收      入</t>
  </si>
  <si>
    <t>支     出</t>
  </si>
  <si>
    <t>项   目</t>
  </si>
  <si>
    <t>预计2019年执行数</t>
  </si>
  <si>
    <t>预算数</t>
  </si>
  <si>
    <t>2019年</t>
  </si>
  <si>
    <t>2020年</t>
  </si>
  <si>
    <t>增减%</t>
  </si>
  <si>
    <t>国有资本经营收入</t>
  </si>
  <si>
    <t>国有资本经营预算支出</t>
  </si>
  <si>
    <t>（一）利润收入</t>
  </si>
  <si>
    <t>（一）解决历史遗留问题及改革成本支出</t>
  </si>
  <si>
    <t>（二）股利、股息收入</t>
  </si>
  <si>
    <t>（二）国有企业资本金注入</t>
  </si>
  <si>
    <t>（三）产权转让收入</t>
  </si>
  <si>
    <t>（三）国有企业政策性补贴</t>
  </si>
  <si>
    <t>（四）清算收入</t>
  </si>
  <si>
    <t>（四）其他国有资本经营预算支出</t>
  </si>
  <si>
    <t>（五）其他国有资本经营收入</t>
  </si>
  <si>
    <t>本年收入合计</t>
  </si>
  <si>
    <t>本年支出合计</t>
  </si>
  <si>
    <t>转移性收入</t>
  </si>
  <si>
    <t>转移性支出</t>
  </si>
  <si>
    <t xml:space="preserve">   国有资本经营预算转移支付收入</t>
  </si>
  <si>
    <t>（一）国有资本经营预算转移支付</t>
  </si>
  <si>
    <t>（二）调出资金</t>
  </si>
  <si>
    <t>上年结转</t>
  </si>
  <si>
    <t>结转下年</t>
  </si>
  <si>
    <t>收入总计</t>
  </si>
  <si>
    <t xml:space="preserve">         支出总计</t>
  </si>
  <si>
    <t>说明：请按照财政部《2020年政府收支分类科目》中的国有资本经营预算收支科目填写本表。</t>
  </si>
  <si>
    <t>预表2</t>
  </si>
  <si>
    <t>科目编码</t>
  </si>
  <si>
    <t>科目名称</t>
  </si>
  <si>
    <t>备注</t>
  </si>
  <si>
    <t>一、国有资本经营收入</t>
  </si>
  <si>
    <t xml:space="preserve">    烟草企业利润收入</t>
  </si>
  <si>
    <t xml:space="preserve">    ……</t>
  </si>
  <si>
    <r>
      <t xml:space="preserve">        </t>
    </r>
    <r>
      <rPr>
        <sz val="10"/>
        <rFont val="宋体"/>
        <family val="0"/>
      </rPr>
      <t>其他国有资本经营预算企业利润收入</t>
    </r>
  </si>
  <si>
    <r>
      <t xml:space="preserve">          </t>
    </r>
    <r>
      <rPr>
        <sz val="10"/>
        <rFont val="宋体"/>
        <family val="0"/>
      </rPr>
      <t>国有控股公司股利、股息收入</t>
    </r>
  </si>
  <si>
    <r>
      <t xml:space="preserve">          </t>
    </r>
    <r>
      <rPr>
        <sz val="10"/>
        <rFont val="宋体"/>
        <family val="0"/>
      </rPr>
      <t>国有参股公司股利、股息收入</t>
    </r>
  </si>
  <si>
    <r>
      <t xml:space="preserve">          </t>
    </r>
    <r>
      <rPr>
        <sz val="10"/>
        <rFont val="宋体"/>
        <family val="0"/>
      </rPr>
      <t>其他国有资本经营预算企业股利、股息收入</t>
    </r>
  </si>
  <si>
    <r>
      <t xml:space="preserve">          </t>
    </r>
    <r>
      <rPr>
        <sz val="10"/>
        <rFont val="宋体"/>
        <family val="0"/>
      </rPr>
      <t>国有</t>
    </r>
    <r>
      <rPr>
        <sz val="10"/>
        <rFont val="宋体"/>
        <family val="0"/>
      </rPr>
      <t>股权、股份转让收入</t>
    </r>
  </si>
  <si>
    <r>
      <t xml:space="preserve">          </t>
    </r>
    <r>
      <rPr>
        <sz val="10"/>
        <rFont val="宋体"/>
        <family val="0"/>
      </rPr>
      <t>国有独资企业产权转让收入</t>
    </r>
  </si>
  <si>
    <r>
      <t xml:space="preserve">          </t>
    </r>
    <r>
      <rPr>
        <sz val="10"/>
        <rFont val="宋体"/>
        <family val="0"/>
      </rPr>
      <t>其他国有资本经营预算企业产权转让收入</t>
    </r>
  </si>
  <si>
    <r>
      <t xml:space="preserve">          </t>
    </r>
    <r>
      <rPr>
        <sz val="10"/>
        <rFont val="宋体"/>
        <family val="0"/>
      </rPr>
      <t>国有股权、股份清算收入</t>
    </r>
  </si>
  <si>
    <r>
      <t xml:space="preserve">          </t>
    </r>
    <r>
      <rPr>
        <sz val="10"/>
        <rFont val="宋体"/>
        <family val="0"/>
      </rPr>
      <t>国有独资企业清算收入</t>
    </r>
  </si>
  <si>
    <r>
      <t xml:space="preserve">          </t>
    </r>
    <r>
      <rPr>
        <sz val="10"/>
        <rFont val="宋体"/>
        <family val="0"/>
      </rPr>
      <t>其他国有资本经营预算企业清算收入</t>
    </r>
  </si>
  <si>
    <t>(五）其他国有资本经营预算收入</t>
  </si>
  <si>
    <t>二、转移性收入</t>
  </si>
  <si>
    <t>国有资本经营预算转移支付收入</t>
  </si>
  <si>
    <r>
      <t xml:space="preserve">          </t>
    </r>
    <r>
      <rPr>
        <sz val="10"/>
        <rFont val="宋体"/>
        <family val="0"/>
      </rPr>
      <t>国有资本经营预算转移支付收入</t>
    </r>
  </si>
  <si>
    <t xml:space="preserve">    国有资本经营预算上解收入</t>
  </si>
  <si>
    <t>预表3</t>
  </si>
  <si>
    <t>科目名称（填列至项级科目）</t>
  </si>
  <si>
    <r>
      <t>合</t>
    </r>
    <r>
      <rPr>
        <b/>
        <sz val="10"/>
        <rFont val="Times New Roman"/>
        <family val="1"/>
      </rPr>
      <t xml:space="preserve">      </t>
    </r>
    <r>
      <rPr>
        <b/>
        <sz val="10"/>
        <rFont val="宋体"/>
        <family val="0"/>
      </rPr>
      <t>计</t>
    </r>
  </si>
  <si>
    <t xml:space="preserve">  解决历史遗留问题及改革成本支出</t>
  </si>
  <si>
    <t xml:space="preserve">    厂办大集体改革支出</t>
  </si>
  <si>
    <t xml:space="preserve">    “三供一业”移交补助支出</t>
  </si>
  <si>
    <t xml:space="preserve">    国有企业办职教幼教补助支出</t>
  </si>
  <si>
    <t xml:space="preserve">    国有企业办公共服务机构移交补助支出</t>
  </si>
  <si>
    <t xml:space="preserve">    国有企业退休人员社会化管理补助支出</t>
  </si>
  <si>
    <t xml:space="preserve">    国有企业棚户区改造支出</t>
  </si>
  <si>
    <t xml:space="preserve">    国有企业改革成本支出</t>
  </si>
  <si>
    <r>
      <t xml:space="preserve"> </t>
    </r>
    <r>
      <rPr>
        <sz val="10"/>
        <rFont val="宋体"/>
        <family val="0"/>
      </rPr>
      <t xml:space="preserve">   离休干部医药费补助支出</t>
    </r>
  </si>
  <si>
    <t xml:space="preserve">    其他解决历史遗留问题及改革成本支出</t>
  </si>
  <si>
    <t xml:space="preserve">  国有企业资本金注入</t>
  </si>
  <si>
    <r>
      <t xml:space="preserve"> </t>
    </r>
    <r>
      <rPr>
        <sz val="10"/>
        <rFont val="宋体"/>
        <family val="0"/>
      </rPr>
      <t xml:space="preserve">   国有经济结构调整支出</t>
    </r>
  </si>
  <si>
    <r>
      <t xml:space="preserve"> </t>
    </r>
    <r>
      <rPr>
        <sz val="10"/>
        <rFont val="宋体"/>
        <family val="0"/>
      </rPr>
      <t xml:space="preserve">   公益性设施投资支出</t>
    </r>
  </si>
  <si>
    <r>
      <t xml:space="preserve"> </t>
    </r>
    <r>
      <rPr>
        <sz val="10"/>
        <rFont val="宋体"/>
        <family val="0"/>
      </rPr>
      <t xml:space="preserve">   前瞻性战略性产业发展</t>
    </r>
  </si>
  <si>
    <r>
      <t xml:space="preserve"> </t>
    </r>
    <r>
      <rPr>
        <sz val="10"/>
        <rFont val="宋体"/>
        <family val="0"/>
      </rPr>
      <t xml:space="preserve">   生态环境保护支出</t>
    </r>
  </si>
  <si>
    <r>
      <t xml:space="preserve"> </t>
    </r>
    <r>
      <rPr>
        <sz val="10"/>
        <rFont val="宋体"/>
        <family val="0"/>
      </rPr>
      <t xml:space="preserve">   支持科技进步支出</t>
    </r>
  </si>
  <si>
    <r>
      <t xml:space="preserve"> </t>
    </r>
    <r>
      <rPr>
        <sz val="10"/>
        <rFont val="宋体"/>
        <family val="0"/>
      </rPr>
      <t xml:space="preserve">   保障国家经济安全支持</t>
    </r>
  </si>
  <si>
    <r>
      <t xml:space="preserve"> </t>
    </r>
    <r>
      <rPr>
        <sz val="10"/>
        <rFont val="宋体"/>
        <family val="0"/>
      </rPr>
      <t xml:space="preserve">   对外投资合作支出</t>
    </r>
  </si>
  <si>
    <r>
      <t xml:space="preserve"> </t>
    </r>
    <r>
      <rPr>
        <sz val="10"/>
        <rFont val="宋体"/>
        <family val="0"/>
      </rPr>
      <t xml:space="preserve">   其他国有企业资本金注入</t>
    </r>
  </si>
  <si>
    <t xml:space="preserve">  国有企业政策性补贴</t>
  </si>
  <si>
    <r>
      <t xml:space="preserve"> </t>
    </r>
    <r>
      <rPr>
        <sz val="10"/>
        <rFont val="宋体"/>
        <family val="0"/>
      </rPr>
      <t xml:space="preserve">   国有企业政策性补贴</t>
    </r>
  </si>
  <si>
    <t xml:space="preserve">  其他国有资本经营预算支出</t>
  </si>
  <si>
    <r>
      <t xml:space="preserve"> </t>
    </r>
    <r>
      <rPr>
        <sz val="10"/>
        <rFont val="宋体"/>
        <family val="0"/>
      </rPr>
      <t xml:space="preserve">   其他国有资本经营预算支出</t>
    </r>
  </si>
  <si>
    <t xml:space="preserve">  国有资本经营预算转移支付</t>
  </si>
  <si>
    <r>
      <t xml:space="preserve"> </t>
    </r>
    <r>
      <rPr>
        <sz val="10"/>
        <rFont val="宋体"/>
        <family val="0"/>
      </rPr>
      <t xml:space="preserve">   国有资本经营预算转移支付支出</t>
    </r>
  </si>
  <si>
    <t xml:space="preserve">    国有资本经营预算上解支出</t>
  </si>
  <si>
    <t xml:space="preserve">  调出资金</t>
  </si>
  <si>
    <r>
      <t xml:space="preserve"> </t>
    </r>
    <r>
      <rPr>
        <sz val="10"/>
        <rFont val="宋体"/>
        <family val="0"/>
      </rPr>
      <t xml:space="preserve">   国有资本经营预算调出资金</t>
    </r>
  </si>
  <si>
    <t>2020年深圳市本级国有资本经营预算收支总表</t>
  </si>
  <si>
    <t>其他刚性</t>
  </si>
  <si>
    <t>2020年深圳市国有资本经营预算支出表</t>
  </si>
  <si>
    <t>2020年深圳市国有资本经营预算收入表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</si>
</sst>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_ * #,##0_ ;_ * \-#,##0_ ;_ * &quot;-&quot;??_ ;_ @_ "/>
    <numFmt numFmtId="178" formatCode="0_);[Red]\(0\)"/>
    <numFmt numFmtId="179" formatCode="#,##0.00_ "/>
    <numFmt numFmtId="180" formatCode="0.0%"/>
    <numFmt numFmtId="181" formatCode="_ * #,##0.0_ ;_ * \-#,##0.0_ ;_ * &quot;-&quot;?_ ;_ @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7">
    <font>
      <sz val="12"/>
      <name val="宋体"/>
      <family val="0"/>
    </font>
    <font>
      <sz val="11"/>
      <color indexed="8"/>
      <name val="宋体"/>
      <family val="0"/>
    </font>
    <font>
      <sz val="16"/>
      <name val="方正小标宋简体"/>
      <family val="0"/>
    </font>
    <font>
      <b/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仿宋_GB2312"/>
      <family val="3"/>
    </font>
    <font>
      <sz val="16"/>
      <color indexed="8"/>
      <name val="方正小标宋简体"/>
      <family val="0"/>
    </font>
    <font>
      <b/>
      <sz val="12"/>
      <color indexed="63"/>
      <name val="宋体"/>
      <family val="0"/>
    </font>
    <font>
      <sz val="12"/>
      <color indexed="10"/>
      <name val="宋体"/>
      <family val="0"/>
    </font>
    <font>
      <sz val="12"/>
      <color indexed="52"/>
      <name val="宋体"/>
      <family val="0"/>
    </font>
    <font>
      <b/>
      <sz val="15"/>
      <color indexed="56"/>
      <name val="宋体"/>
      <family val="0"/>
    </font>
    <font>
      <b/>
      <sz val="12"/>
      <color indexed="52"/>
      <name val="宋体"/>
      <family val="0"/>
    </font>
    <font>
      <b/>
      <sz val="18"/>
      <color indexed="56"/>
      <name val="宋体"/>
      <family val="0"/>
    </font>
    <font>
      <sz val="12"/>
      <color indexed="62"/>
      <name val="宋体"/>
      <family val="0"/>
    </font>
    <font>
      <b/>
      <sz val="13"/>
      <color indexed="56"/>
      <name val="宋体"/>
      <family val="0"/>
    </font>
    <font>
      <sz val="12"/>
      <color indexed="8"/>
      <name val="宋体"/>
      <family val="0"/>
    </font>
    <font>
      <sz val="12"/>
      <color indexed="20"/>
      <name val="宋体"/>
      <family val="0"/>
    </font>
    <font>
      <sz val="12"/>
      <color indexed="9"/>
      <name val="宋体"/>
      <family val="0"/>
    </font>
    <font>
      <b/>
      <sz val="11"/>
      <color indexed="56"/>
      <name val="宋体"/>
      <family val="0"/>
    </font>
    <font>
      <b/>
      <sz val="12"/>
      <color indexed="9"/>
      <name val="宋体"/>
      <family val="0"/>
    </font>
    <font>
      <i/>
      <sz val="12"/>
      <color indexed="23"/>
      <name val="宋体"/>
      <family val="0"/>
    </font>
    <font>
      <sz val="12"/>
      <color indexed="60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9"/>
      <color indexed="8"/>
      <name val="仿宋"/>
      <family val="3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9"/>
      <color rgb="FF000000"/>
      <name val="仿宋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0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25" fillId="17" borderId="6" applyNumberFormat="0" applyAlignment="0" applyProtection="0"/>
    <xf numFmtId="0" fontId="2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7" fillId="22" borderId="0" applyNumberFormat="0" applyBorder="0" applyAlignment="0" applyProtection="0"/>
    <xf numFmtId="0" fontId="13" fillId="16" borderId="8" applyNumberFormat="0" applyAlignment="0" applyProtection="0"/>
    <xf numFmtId="0" fontId="19" fillId="7" borderId="5" applyNumberFormat="0" applyAlignment="0" applyProtection="0"/>
    <xf numFmtId="0" fontId="3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9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 vertical="top"/>
    </xf>
    <xf numFmtId="0" fontId="6" fillId="0" borderId="0" xfId="0" applyFont="1" applyFill="1" applyAlignment="1">
      <alignment horizontal="left"/>
    </xf>
    <xf numFmtId="0" fontId="5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left" vertical="center"/>
    </xf>
    <xf numFmtId="0" fontId="0" fillId="0" borderId="13" xfId="0" applyBorder="1" applyAlignment="1">
      <alignment/>
    </xf>
    <xf numFmtId="176" fontId="7" fillId="0" borderId="13" xfId="0" applyNumberFormat="1" applyFont="1" applyBorder="1" applyAlignment="1">
      <alignment horizontal="left" vertical="center"/>
    </xf>
    <xf numFmtId="0" fontId="7" fillId="0" borderId="13" xfId="0" applyFont="1" applyBorder="1" applyAlignment="1">
      <alignment vertical="center"/>
    </xf>
    <xf numFmtId="0" fontId="3" fillId="0" borderId="13" xfId="0" applyFont="1" applyBorder="1" applyAlignment="1">
      <alignment/>
    </xf>
    <xf numFmtId="0" fontId="5" fillId="0" borderId="13" xfId="0" applyFont="1" applyBorder="1" applyAlignment="1">
      <alignment vertical="center"/>
    </xf>
    <xf numFmtId="176" fontId="5" fillId="0" borderId="13" xfId="0" applyNumberFormat="1" applyFont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7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10" fillId="0" borderId="13" xfId="0" applyFont="1" applyBorder="1" applyAlignment="1">
      <alignment vertical="center"/>
    </xf>
    <xf numFmtId="0" fontId="10" fillId="0" borderId="13" xfId="0" applyFont="1" applyBorder="1" applyAlignment="1">
      <alignment vertical="center" wrapText="1"/>
    </xf>
    <xf numFmtId="0" fontId="0" fillId="0" borderId="13" xfId="0" applyBorder="1" applyAlignment="1">
      <alignment horizontal="left"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13" xfId="0" applyFont="1" applyFill="1" applyBorder="1" applyAlignment="1">
      <alignment horizontal="left" vertical="center" wrapText="1"/>
    </xf>
    <xf numFmtId="177" fontId="5" fillId="0" borderId="13" xfId="0" applyNumberFormat="1" applyFont="1" applyBorder="1" applyAlignment="1">
      <alignment vertical="center" wrapText="1"/>
    </xf>
    <xf numFmtId="0" fontId="11" fillId="0" borderId="13" xfId="0" applyFont="1" applyBorder="1" applyAlignment="1">
      <alignment/>
    </xf>
    <xf numFmtId="177" fontId="7" fillId="0" borderId="13" xfId="0" applyNumberFormat="1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177" fontId="0" fillId="0" borderId="0" xfId="0" applyNumberFormat="1" applyFont="1" applyAlignment="1">
      <alignment/>
    </xf>
    <xf numFmtId="10" fontId="0" fillId="0" borderId="0" xfId="0" applyNumberFormat="1" applyFont="1" applyAlignment="1">
      <alignment/>
    </xf>
    <xf numFmtId="177" fontId="5" fillId="0" borderId="13" xfId="0" applyNumberFormat="1" applyFont="1" applyFill="1" applyBorder="1" applyAlignment="1">
      <alignment vertical="center" wrapText="1"/>
    </xf>
    <xf numFmtId="177" fontId="5" fillId="0" borderId="13" xfId="0" applyNumberFormat="1" applyFont="1" applyBorder="1" applyAlignment="1">
      <alignment horizontal="center" vertical="center" wrapText="1"/>
    </xf>
    <xf numFmtId="177" fontId="5" fillId="0" borderId="13" xfId="0" applyNumberFormat="1" applyFont="1" applyFill="1" applyBorder="1" applyAlignment="1">
      <alignment horizontal="left" vertical="center" wrapText="1"/>
    </xf>
    <xf numFmtId="177" fontId="0" fillId="0" borderId="0" xfId="0" applyNumberFormat="1" applyAlignment="1">
      <alignment/>
    </xf>
    <xf numFmtId="9" fontId="7" fillId="0" borderId="13" xfId="0" applyNumberFormat="1" applyFont="1" applyBorder="1" applyAlignment="1">
      <alignment vertical="center" wrapText="1"/>
    </xf>
    <xf numFmtId="3" fontId="9" fillId="0" borderId="13" xfId="0" applyNumberFormat="1" applyFont="1" applyBorder="1" applyAlignment="1">
      <alignment vertical="center"/>
    </xf>
    <xf numFmtId="3" fontId="7" fillId="0" borderId="13" xfId="0" applyNumberFormat="1" applyFont="1" applyBorder="1" applyAlignment="1">
      <alignment vertical="center"/>
    </xf>
    <xf numFmtId="3" fontId="5" fillId="0" borderId="13" xfId="0" applyNumberFormat="1" applyFont="1" applyBorder="1" applyAlignment="1">
      <alignment vertical="center"/>
    </xf>
    <xf numFmtId="3" fontId="10" fillId="0" borderId="13" xfId="0" applyNumberFormat="1" applyFont="1" applyBorder="1" applyAlignment="1">
      <alignment vertical="center"/>
    </xf>
    <xf numFmtId="3" fontId="0" fillId="0" borderId="13" xfId="0" applyNumberFormat="1" applyBorder="1" applyAlignment="1">
      <alignment/>
    </xf>
    <xf numFmtId="177" fontId="0" fillId="0" borderId="0" xfId="0" applyNumberFormat="1" applyAlignment="1">
      <alignment vertical="center" wrapText="1"/>
    </xf>
    <xf numFmtId="177" fontId="4" fillId="0" borderId="0" xfId="0" applyNumberFormat="1" applyFont="1" applyAlignment="1">
      <alignment vertical="center" wrapText="1"/>
    </xf>
    <xf numFmtId="176" fontId="0" fillId="0" borderId="0" xfId="0" applyNumberFormat="1" applyAlignment="1">
      <alignment/>
    </xf>
    <xf numFmtId="43" fontId="0" fillId="0" borderId="0" xfId="0" applyNumberFormat="1" applyAlignment="1">
      <alignment/>
    </xf>
    <xf numFmtId="3" fontId="36" fillId="0" borderId="0" xfId="0" applyNumberFormat="1" applyFont="1" applyAlignment="1">
      <alignment/>
    </xf>
    <xf numFmtId="9" fontId="0" fillId="0" borderId="0" xfId="0" applyNumberFormat="1" applyAlignment="1">
      <alignment/>
    </xf>
    <xf numFmtId="9" fontId="3" fillId="0" borderId="13" xfId="0" applyNumberFormat="1" applyFont="1" applyBorder="1" applyAlignment="1">
      <alignment horizontal="center"/>
    </xf>
    <xf numFmtId="9" fontId="0" fillId="0" borderId="13" xfId="0" applyNumberFormat="1" applyBorder="1" applyAlignment="1">
      <alignment/>
    </xf>
    <xf numFmtId="9" fontId="0" fillId="0" borderId="13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9" fontId="7" fillId="0" borderId="13" xfId="0" applyNumberFormat="1" applyFont="1" applyBorder="1" applyAlignment="1">
      <alignment vertical="center"/>
    </xf>
    <xf numFmtId="9" fontId="5" fillId="0" borderId="13" xfId="0" applyNumberFormat="1" applyFont="1" applyBorder="1" applyAlignment="1">
      <alignment vertical="center"/>
    </xf>
    <xf numFmtId="180" fontId="7" fillId="0" borderId="13" xfId="0" applyNumberFormat="1" applyFont="1" applyBorder="1" applyAlignment="1">
      <alignment vertical="center"/>
    </xf>
    <xf numFmtId="41" fontId="7" fillId="0" borderId="13" xfId="53" applyNumberFormat="1" applyFont="1" applyBorder="1" applyAlignment="1">
      <alignment horizontal="center" vertical="center"/>
    </xf>
    <xf numFmtId="41" fontId="5" fillId="0" borderId="13" xfId="53" applyNumberFormat="1" applyFont="1" applyBorder="1" applyAlignment="1">
      <alignment vertical="center"/>
    </xf>
    <xf numFmtId="41" fontId="7" fillId="0" borderId="13" xfId="53" applyNumberFormat="1" applyFont="1" applyBorder="1" applyAlignment="1">
      <alignment vertical="center"/>
    </xf>
    <xf numFmtId="41" fontId="7" fillId="0" borderId="12" xfId="0" applyNumberFormat="1" applyFont="1" applyBorder="1" applyAlignment="1">
      <alignment horizontal="center" vertical="center"/>
    </xf>
    <xf numFmtId="41" fontId="7" fillId="0" borderId="13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right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zoomScalePageLayoutView="0" workbookViewId="0" topLeftCell="A1">
      <pane xSplit="1" ySplit="6" topLeftCell="B1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20" sqref="N20"/>
    </sheetView>
  </sheetViews>
  <sheetFormatPr defaultColWidth="9.00390625" defaultRowHeight="14.25"/>
  <cols>
    <col min="1" max="1" width="23.125" style="0" customWidth="1"/>
    <col min="2" max="2" width="14.625" style="0" customWidth="1"/>
    <col min="3" max="3" width="13.25390625" style="0" customWidth="1"/>
    <col min="4" max="4" width="10.375" style="28" customWidth="1"/>
    <col min="5" max="5" width="6.625" style="28" customWidth="1"/>
    <col min="6" max="6" width="23.125" style="29" customWidth="1"/>
    <col min="7" max="7" width="11.625" style="29" customWidth="1"/>
    <col min="8" max="8" width="11.875" style="29" customWidth="1"/>
    <col min="9" max="9" width="17.00390625" style="28" customWidth="1"/>
    <col min="10" max="10" width="6.625" style="28" customWidth="1"/>
  </cols>
  <sheetData>
    <row r="1" spans="1:10" ht="14.25">
      <c r="A1" s="28"/>
      <c r="B1" s="28"/>
      <c r="C1" s="28"/>
      <c r="J1" s="6" t="s">
        <v>0</v>
      </c>
    </row>
    <row r="2" spans="1:10" ht="20.25">
      <c r="A2" s="66" t="s">
        <v>86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ht="14.25">
      <c r="A3" s="5"/>
      <c r="B3" s="5"/>
      <c r="C3" s="5"/>
      <c r="D3" s="20"/>
      <c r="E3" s="20"/>
      <c r="F3" s="30"/>
      <c r="G3" s="30"/>
      <c r="H3" s="30"/>
      <c r="I3" s="67" t="s">
        <v>1</v>
      </c>
      <c r="J3" s="67"/>
    </row>
    <row r="4" spans="1:10" ht="24.75" customHeight="1">
      <c r="A4" s="68" t="s">
        <v>2</v>
      </c>
      <c r="B4" s="68"/>
      <c r="C4" s="68"/>
      <c r="D4" s="68"/>
      <c r="E4" s="68"/>
      <c r="F4" s="68" t="s">
        <v>3</v>
      </c>
      <c r="G4" s="68"/>
      <c r="H4" s="68"/>
      <c r="I4" s="68"/>
      <c r="J4" s="68"/>
    </row>
    <row r="5" spans="1:10" ht="24.75" customHeight="1">
      <c r="A5" s="69" t="s">
        <v>4</v>
      </c>
      <c r="B5" s="69" t="s">
        <v>5</v>
      </c>
      <c r="C5" s="68" t="s">
        <v>6</v>
      </c>
      <c r="D5" s="68"/>
      <c r="E5" s="68"/>
      <c r="F5" s="71" t="s">
        <v>4</v>
      </c>
      <c r="G5" s="69" t="s">
        <v>5</v>
      </c>
      <c r="H5" s="68" t="s">
        <v>6</v>
      </c>
      <c r="I5" s="68"/>
      <c r="J5" s="68"/>
    </row>
    <row r="6" spans="1:10" ht="31.5" customHeight="1">
      <c r="A6" s="70"/>
      <c r="B6" s="70"/>
      <c r="C6" s="11" t="s">
        <v>7</v>
      </c>
      <c r="D6" s="11" t="s">
        <v>8</v>
      </c>
      <c r="E6" s="11" t="s">
        <v>9</v>
      </c>
      <c r="F6" s="72"/>
      <c r="G6" s="70"/>
      <c r="H6" s="11" t="s">
        <v>7</v>
      </c>
      <c r="I6" s="11" t="s">
        <v>8</v>
      </c>
      <c r="J6" s="11" t="s">
        <v>9</v>
      </c>
    </row>
    <row r="7" spans="1:10" s="27" customFormat="1" ht="24.75" customHeight="1">
      <c r="A7" s="31" t="s">
        <v>10</v>
      </c>
      <c r="B7" s="39">
        <f>SUM(B8:B12)</f>
        <v>614632.224204</v>
      </c>
      <c r="C7" s="39">
        <f>SUM(C8:C12)</f>
        <v>574950.4935699999</v>
      </c>
      <c r="D7" s="32">
        <f>SUM(D8:D12)</f>
        <v>773331.7306959999</v>
      </c>
      <c r="E7" s="42">
        <f>D7/C7-1</f>
        <v>0.34504055452532145</v>
      </c>
      <c r="F7" s="31" t="s">
        <v>11</v>
      </c>
      <c r="G7" s="39">
        <f>SUM(G8:G11)</f>
        <v>380899</v>
      </c>
      <c r="H7" s="39">
        <v>392436</v>
      </c>
      <c r="I7" s="32">
        <f>I8+I9+I10+I11</f>
        <v>554667</v>
      </c>
      <c r="J7" s="42">
        <f>(I7-H7)/H7</f>
        <v>0.4133947955845029</v>
      </c>
    </row>
    <row r="8" spans="1:10" s="27" customFormat="1" ht="24.75" customHeight="1">
      <c r="A8" s="23" t="s">
        <v>12</v>
      </c>
      <c r="B8" s="39">
        <v>381919.07700800005</v>
      </c>
      <c r="C8" s="39">
        <v>472730.1</v>
      </c>
      <c r="D8" s="39">
        <f>472568.5835+70000</f>
        <v>542568.5835</v>
      </c>
      <c r="E8" s="42"/>
      <c r="F8" s="31" t="s">
        <v>13</v>
      </c>
      <c r="G8" s="39">
        <v>25808</v>
      </c>
      <c r="H8" s="39">
        <v>29549</v>
      </c>
      <c r="I8" s="38">
        <f>'支出（按科目）'!E8</f>
        <v>16605</v>
      </c>
      <c r="J8" s="38"/>
    </row>
    <row r="9" spans="1:10" s="27" customFormat="1" ht="24.75" customHeight="1">
      <c r="A9" s="23" t="s">
        <v>14</v>
      </c>
      <c r="B9" s="39">
        <v>230263.14719599995</v>
      </c>
      <c r="C9" s="39">
        <v>99770.39357000001</v>
      </c>
      <c r="D9" s="39">
        <f>B9</f>
        <v>230263.14719599995</v>
      </c>
      <c r="E9" s="42"/>
      <c r="F9" s="30" t="s">
        <v>15</v>
      </c>
      <c r="G9" s="39">
        <v>344000</v>
      </c>
      <c r="H9" s="39">
        <v>345500</v>
      </c>
      <c r="I9" s="38">
        <f>'支出（按科目）'!E18</f>
        <v>517833</v>
      </c>
      <c r="J9" s="38"/>
    </row>
    <row r="10" spans="1:10" s="27" customFormat="1" ht="24.75" customHeight="1">
      <c r="A10" s="23" t="s">
        <v>16</v>
      </c>
      <c r="B10" s="23"/>
      <c r="C10" s="39"/>
      <c r="D10" s="32"/>
      <c r="E10" s="32"/>
      <c r="F10" s="31" t="s">
        <v>17</v>
      </c>
      <c r="G10" s="39">
        <v>6000</v>
      </c>
      <c r="H10" s="39">
        <v>10000</v>
      </c>
      <c r="I10" s="38">
        <v>13000</v>
      </c>
      <c r="J10" s="38"/>
    </row>
    <row r="11" spans="1:10" s="27" customFormat="1" ht="24.75" customHeight="1">
      <c r="A11" s="23" t="s">
        <v>18</v>
      </c>
      <c r="B11" s="23"/>
      <c r="C11" s="39"/>
      <c r="D11" s="32"/>
      <c r="E11" s="32"/>
      <c r="F11" s="31" t="s">
        <v>19</v>
      </c>
      <c r="G11" s="39">
        <v>5091</v>
      </c>
      <c r="H11" s="39">
        <v>7387</v>
      </c>
      <c r="I11" s="38">
        <v>7229</v>
      </c>
      <c r="J11" s="38"/>
    </row>
    <row r="12" spans="1:10" s="27" customFormat="1" ht="24.75" customHeight="1">
      <c r="A12" s="23" t="s">
        <v>20</v>
      </c>
      <c r="B12" s="23">
        <v>2450</v>
      </c>
      <c r="C12" s="39">
        <v>2450</v>
      </c>
      <c r="D12" s="32">
        <v>500</v>
      </c>
      <c r="E12" s="32"/>
      <c r="F12" s="33"/>
      <c r="G12" s="33"/>
      <c r="H12" s="39"/>
      <c r="I12" s="33"/>
      <c r="J12" s="33"/>
    </row>
    <row r="13" spans="1:10" s="27" customFormat="1" ht="24.75" customHeight="1">
      <c r="A13" s="23"/>
      <c r="B13" s="23"/>
      <c r="C13" s="23"/>
      <c r="D13" s="32"/>
      <c r="E13" s="32"/>
      <c r="F13" s="33"/>
      <c r="G13" s="33"/>
      <c r="H13" s="33"/>
      <c r="I13" s="33"/>
      <c r="J13" s="33"/>
    </row>
    <row r="14" spans="1:10" s="27" customFormat="1" ht="24.75" customHeight="1">
      <c r="A14" s="11" t="s">
        <v>21</v>
      </c>
      <c r="B14" s="34">
        <f>SUM(B8:B13)</f>
        <v>614632.224204</v>
      </c>
      <c r="C14" s="34">
        <f>SUM(C8:C13)</f>
        <v>574950.4935699999</v>
      </c>
      <c r="D14" s="34">
        <f>SUM(D8:D13)</f>
        <v>773331.7306959999</v>
      </c>
      <c r="E14" s="42">
        <f>(D14-C14)/C14</f>
        <v>0.34504055452532134</v>
      </c>
      <c r="F14" s="11" t="s">
        <v>22</v>
      </c>
      <c r="G14" s="34">
        <f>SUM(G8:G13)</f>
        <v>380899</v>
      </c>
      <c r="H14" s="34">
        <f>H7</f>
        <v>392436</v>
      </c>
      <c r="I14" s="34">
        <f>I8+I9+I10+I11</f>
        <v>554667</v>
      </c>
      <c r="J14" s="42">
        <f>(I14-H14)/H14</f>
        <v>0.4133947955845029</v>
      </c>
    </row>
    <row r="15" spans="1:10" s="27" customFormat="1" ht="27" customHeight="1">
      <c r="A15" s="31" t="s">
        <v>23</v>
      </c>
      <c r="B15" s="23">
        <f>B16</f>
        <v>0</v>
      </c>
      <c r="C15" s="23">
        <f>C16</f>
        <v>0</v>
      </c>
      <c r="D15" s="23">
        <f>D16</f>
        <v>0</v>
      </c>
      <c r="E15" s="32"/>
      <c r="F15" s="31" t="s">
        <v>24</v>
      </c>
      <c r="G15" s="32">
        <f>H15</f>
        <v>249297.588925521</v>
      </c>
      <c r="H15" s="39">
        <v>249297.588925521</v>
      </c>
      <c r="I15" s="39">
        <f>SUM(I16:I17)</f>
        <v>272904.03839899995</v>
      </c>
      <c r="J15" s="38"/>
    </row>
    <row r="16" spans="1:10" s="27" customFormat="1" ht="24.75" customHeight="1">
      <c r="A16" s="23" t="s">
        <v>25</v>
      </c>
      <c r="B16" s="23"/>
      <c r="C16" s="23"/>
      <c r="D16" s="32"/>
      <c r="E16" s="32"/>
      <c r="F16" s="23" t="s">
        <v>26</v>
      </c>
      <c r="G16" s="31"/>
      <c r="H16" s="39"/>
      <c r="I16" s="32"/>
      <c r="J16" s="32"/>
    </row>
    <row r="17" spans="1:10" s="27" customFormat="1" ht="24.75" customHeight="1">
      <c r="A17" s="23"/>
      <c r="B17" s="23"/>
      <c r="C17" s="23"/>
      <c r="D17" s="32"/>
      <c r="E17" s="32"/>
      <c r="F17" s="31" t="s">
        <v>27</v>
      </c>
      <c r="G17" s="40">
        <f>G15</f>
        <v>249297.588925521</v>
      </c>
      <c r="H17" s="39">
        <f>H15</f>
        <v>249297.588925521</v>
      </c>
      <c r="I17" s="32">
        <f>(D14+B14-C14-70000)*0.3+50000</f>
        <v>272904.03839899995</v>
      </c>
      <c r="J17" s="32"/>
    </row>
    <row r="18" spans="1:10" s="3" customFormat="1" ht="24.75" customHeight="1">
      <c r="A18" s="16"/>
      <c r="B18" s="16"/>
      <c r="C18" s="16"/>
      <c r="D18" s="16"/>
      <c r="E18" s="16"/>
      <c r="F18" s="16"/>
      <c r="G18" s="16"/>
      <c r="H18" s="39"/>
      <c r="I18" s="16"/>
      <c r="J18" s="32"/>
    </row>
    <row r="19" spans="1:10" ht="24.75" customHeight="1">
      <c r="A19" s="23" t="s">
        <v>28</v>
      </c>
      <c r="B19" s="23">
        <v>69804</v>
      </c>
      <c r="C19" s="39">
        <v>66789.35688668361</v>
      </c>
      <c r="D19" s="32">
        <f>G19</f>
        <v>54239.63527847896</v>
      </c>
      <c r="E19" s="32"/>
      <c r="F19" s="23" t="s">
        <v>29</v>
      </c>
      <c r="G19" s="32">
        <f>B20-G14-G15</f>
        <v>54239.63527847896</v>
      </c>
      <c r="H19" s="39">
        <f>C20-H14-H15</f>
        <v>6.26153116254136</v>
      </c>
      <c r="I19" s="32">
        <f>D20-I14-I15</f>
        <v>0.32757547893561423</v>
      </c>
      <c r="J19" s="32"/>
    </row>
    <row r="20" spans="1:10" ht="24.75" customHeight="1">
      <c r="A20" s="11" t="s">
        <v>30</v>
      </c>
      <c r="B20" s="34">
        <f>B19+B14</f>
        <v>684436.224204</v>
      </c>
      <c r="C20" s="34">
        <f>C19+C14</f>
        <v>641739.8504566835</v>
      </c>
      <c r="D20" s="34">
        <f>D19+D14</f>
        <v>827571.3659744789</v>
      </c>
      <c r="E20" s="42">
        <f>(D20-C20)/C20</f>
        <v>0.2895745299057732</v>
      </c>
      <c r="F20" s="22" t="s">
        <v>31</v>
      </c>
      <c r="G20" s="39">
        <f>G19+G14+G15</f>
        <v>684436.224204</v>
      </c>
      <c r="H20" s="39">
        <f>H19+H14+H15</f>
        <v>641739.8504566835</v>
      </c>
      <c r="I20" s="34">
        <f>I19+I14+I15</f>
        <v>827571.3659744789</v>
      </c>
      <c r="J20" s="42">
        <f>(I20-H20)/H20</f>
        <v>0.2895745299057732</v>
      </c>
    </row>
    <row r="21" spans="1:10" s="3" customFormat="1" ht="27.75" customHeight="1">
      <c r="A21" s="19" t="s">
        <v>32</v>
      </c>
      <c r="B21" s="2"/>
      <c r="C21" s="2"/>
      <c r="D21" s="2"/>
      <c r="E21" s="2"/>
      <c r="F21" s="35"/>
      <c r="G21" s="35"/>
      <c r="H21" s="49"/>
      <c r="I21" s="2"/>
      <c r="J21" s="2"/>
    </row>
    <row r="22" spans="2:9" ht="21" customHeight="1" hidden="1">
      <c r="B22" s="41"/>
      <c r="C22" s="41"/>
      <c r="D22" s="36"/>
      <c r="G22" s="48"/>
      <c r="I22" s="36">
        <f>I20-I15</f>
        <v>554667.3275754789</v>
      </c>
    </row>
    <row r="23" spans="2:9" ht="14.25" hidden="1">
      <c r="B23" s="51">
        <f>D14-B14</f>
        <v>158699.50649199996</v>
      </c>
      <c r="D23" s="36"/>
      <c r="E23" s="36"/>
      <c r="H23" s="48" t="s">
        <v>87</v>
      </c>
      <c r="I23" s="28">
        <v>23282</v>
      </c>
    </row>
    <row r="24" spans="2:9" ht="14.25" hidden="1">
      <c r="B24" s="53">
        <f>B23/B14</f>
        <v>0.2582023854956988</v>
      </c>
      <c r="C24" s="41"/>
      <c r="D24" s="36"/>
      <c r="E24" s="37"/>
      <c r="I24" s="36">
        <f>I22-I23</f>
        <v>531385.3275754789</v>
      </c>
    </row>
    <row r="25" spans="2:9" ht="14.25" hidden="1">
      <c r="B25" s="41">
        <f>D20-C20</f>
        <v>185831.51551779534</v>
      </c>
      <c r="D25" s="36"/>
      <c r="G25" s="48"/>
      <c r="I25" s="52">
        <v>475833</v>
      </c>
    </row>
    <row r="26" spans="2:9" ht="14.25" hidden="1">
      <c r="B26">
        <f>B25/C20</f>
        <v>0.2895745299057732</v>
      </c>
      <c r="H26" s="48"/>
      <c r="I26" s="36">
        <f>I24-I25</f>
        <v>55552.327575478936</v>
      </c>
    </row>
    <row r="27" ht="14.25" hidden="1">
      <c r="I27" s="28">
        <v>110000</v>
      </c>
    </row>
    <row r="28" ht="14.25" hidden="1">
      <c r="I28" s="36">
        <f>SUM(I26:I27)</f>
        <v>165552.32757547894</v>
      </c>
    </row>
    <row r="29" spans="2:9" ht="14.25" hidden="1">
      <c r="B29" s="41">
        <f>D20-B20</f>
        <v>143135.14177047892</v>
      </c>
      <c r="I29" s="28">
        <v>140000</v>
      </c>
    </row>
    <row r="30" spans="2:9" ht="14.25" hidden="1">
      <c r="B30">
        <f>B29/B20</f>
        <v>0.2091285304733034</v>
      </c>
      <c r="I30" s="36">
        <f>I28-I29</f>
        <v>25552.327575478936</v>
      </c>
    </row>
    <row r="31" ht="14.25" hidden="1"/>
    <row r="32" ht="14.25" hidden="1"/>
    <row r="35" ht="14.25">
      <c r="C35" s="41"/>
    </row>
    <row r="45" ht="14.25">
      <c r="L45" s="41"/>
    </row>
  </sheetData>
  <sheetProtection/>
  <mergeCells count="10">
    <mergeCell ref="A2:J2"/>
    <mergeCell ref="I3:J3"/>
    <mergeCell ref="A4:E4"/>
    <mergeCell ref="F4:J4"/>
    <mergeCell ref="C5:E5"/>
    <mergeCell ref="H5:J5"/>
    <mergeCell ref="A5:A6"/>
    <mergeCell ref="B5:B6"/>
    <mergeCell ref="F5:F6"/>
    <mergeCell ref="G5:G6"/>
  </mergeCells>
  <printOptions horizontalCentered="1"/>
  <pageMargins left="0.5511811023622047" right="0.5511811023622047" top="0.7874015748031497" bottom="0.7874015748031497" header="0.5118110236220472" footer="0.5118110236220472"/>
  <pageSetup fitToHeight="1" fitToWidth="1" horizontalDpi="300" verticalDpi="3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1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L33" sqref="L33"/>
    </sheetView>
  </sheetViews>
  <sheetFormatPr defaultColWidth="9.00390625" defaultRowHeight="14.25"/>
  <cols>
    <col min="1" max="1" width="14.25390625" style="4" customWidth="1"/>
    <col min="2" max="2" width="37.75390625" style="0" customWidth="1"/>
    <col min="3" max="3" width="10.375" style="0" customWidth="1"/>
    <col min="4" max="4" width="8.25390625" style="0" customWidth="1"/>
    <col min="5" max="5" width="8.75390625" style="0" customWidth="1"/>
    <col min="6" max="6" width="8.375" style="0" customWidth="1"/>
    <col min="7" max="7" width="8.00390625" style="0" customWidth="1"/>
  </cols>
  <sheetData>
    <row r="1" spans="1:7" ht="14.25">
      <c r="A1" s="5"/>
      <c r="G1" s="6" t="s">
        <v>33</v>
      </c>
    </row>
    <row r="2" spans="1:7" ht="20.25">
      <c r="A2" s="73" t="s">
        <v>89</v>
      </c>
      <c r="B2" s="73"/>
      <c r="C2" s="73"/>
      <c r="D2" s="73"/>
      <c r="E2" s="73"/>
      <c r="F2" s="73"/>
      <c r="G2" s="73"/>
    </row>
    <row r="3" spans="1:7" ht="14.25">
      <c r="A3" s="5"/>
      <c r="B3" s="20"/>
      <c r="C3" s="20"/>
      <c r="D3" s="20"/>
      <c r="E3" s="20"/>
      <c r="F3" s="20"/>
      <c r="G3" s="1" t="s">
        <v>1</v>
      </c>
    </row>
    <row r="4" spans="1:7" s="20" customFormat="1" ht="24.75" customHeight="1">
      <c r="A4" s="76" t="s">
        <v>34</v>
      </c>
      <c r="B4" s="76" t="s">
        <v>35</v>
      </c>
      <c r="C4" s="69" t="s">
        <v>5</v>
      </c>
      <c r="D4" s="74" t="s">
        <v>6</v>
      </c>
      <c r="E4" s="75"/>
      <c r="F4" s="71"/>
      <c r="G4" s="69" t="s">
        <v>36</v>
      </c>
    </row>
    <row r="5" spans="1:7" s="20" customFormat="1" ht="24.75" customHeight="1">
      <c r="A5" s="77"/>
      <c r="B5" s="77"/>
      <c r="C5" s="70"/>
      <c r="D5" s="9" t="s">
        <v>7</v>
      </c>
      <c r="E5" s="11" t="s">
        <v>8</v>
      </c>
      <c r="F5" s="11" t="s">
        <v>9</v>
      </c>
      <c r="G5" s="70"/>
    </row>
    <row r="6" spans="1:7" s="20" customFormat="1" ht="19.5" customHeight="1">
      <c r="A6" s="21">
        <v>10306</v>
      </c>
      <c r="B6" s="21" t="s">
        <v>37</v>
      </c>
      <c r="C6" s="43">
        <f>C7+C20+C32+C24+C28</f>
        <v>614632.224204</v>
      </c>
      <c r="D6" s="43">
        <f>D7+D20+D32+D24+D28</f>
        <v>574950.4935699999</v>
      </c>
      <c r="E6" s="43">
        <f>E7+E20+E32+E24+E28</f>
        <v>773331.7306959999</v>
      </c>
      <c r="F6" s="58">
        <f>E6/D6-1</f>
        <v>0.34504055452532145</v>
      </c>
      <c r="G6" s="17"/>
    </row>
    <row r="7" spans="1:7" s="20" customFormat="1" ht="19.5" customHeight="1">
      <c r="A7" s="14">
        <v>1030601</v>
      </c>
      <c r="B7" s="22" t="s">
        <v>12</v>
      </c>
      <c r="C7" s="44">
        <f>C19</f>
        <v>381919.07700800005</v>
      </c>
      <c r="D7" s="44">
        <f>D19</f>
        <v>472730.1</v>
      </c>
      <c r="E7" s="44">
        <f>E19</f>
        <v>542568.5835</v>
      </c>
      <c r="F7" s="60"/>
      <c r="G7" s="15"/>
    </row>
    <row r="8" spans="1:7" s="20" customFormat="1" ht="19.5" customHeight="1">
      <c r="A8" s="18">
        <v>103060103</v>
      </c>
      <c r="B8" s="23" t="s">
        <v>38</v>
      </c>
      <c r="C8" s="45"/>
      <c r="D8" s="17"/>
      <c r="E8" s="17"/>
      <c r="F8" s="59"/>
      <c r="G8" s="17"/>
    </row>
    <row r="9" spans="1:7" s="20" customFormat="1" ht="19.5" customHeight="1">
      <c r="A9" s="18"/>
      <c r="B9" s="23" t="s">
        <v>39</v>
      </c>
      <c r="C9" s="45"/>
      <c r="D9" s="17"/>
      <c r="E9" s="17"/>
      <c r="F9" s="59"/>
      <c r="G9" s="17"/>
    </row>
    <row r="10" spans="1:7" s="20" customFormat="1" ht="19.5" customHeight="1">
      <c r="A10" s="18"/>
      <c r="B10" s="23" t="s">
        <v>39</v>
      </c>
      <c r="C10" s="45"/>
      <c r="D10" s="17"/>
      <c r="E10" s="17"/>
      <c r="F10" s="59"/>
      <c r="G10" s="17"/>
    </row>
    <row r="11" spans="1:7" s="20" customFormat="1" ht="19.5" customHeight="1">
      <c r="A11" s="18"/>
      <c r="B11" s="23" t="s">
        <v>39</v>
      </c>
      <c r="C11" s="45"/>
      <c r="D11" s="17"/>
      <c r="E11" s="17"/>
      <c r="F11" s="59"/>
      <c r="G11" s="17"/>
    </row>
    <row r="12" spans="1:7" s="20" customFormat="1" ht="19.5" customHeight="1">
      <c r="A12" s="18"/>
      <c r="B12" s="23" t="s">
        <v>39</v>
      </c>
      <c r="C12" s="45"/>
      <c r="D12" s="17"/>
      <c r="E12" s="17"/>
      <c r="F12" s="59"/>
      <c r="G12" s="17"/>
    </row>
    <row r="13" spans="1:7" s="20" customFormat="1" ht="19.5" customHeight="1">
      <c r="A13" s="18"/>
      <c r="B13" s="23" t="s">
        <v>39</v>
      </c>
      <c r="C13" s="45"/>
      <c r="D13" s="17"/>
      <c r="E13" s="17"/>
      <c r="F13" s="59"/>
      <c r="G13" s="17"/>
    </row>
    <row r="14" spans="1:7" s="20" customFormat="1" ht="19.5" customHeight="1">
      <c r="A14" s="18"/>
      <c r="B14" s="23" t="s">
        <v>39</v>
      </c>
      <c r="C14" s="45"/>
      <c r="D14" s="17"/>
      <c r="E14" s="17"/>
      <c r="F14" s="59"/>
      <c r="G14" s="17"/>
    </row>
    <row r="15" spans="1:7" s="20" customFormat="1" ht="19.5" customHeight="1">
      <c r="A15" s="18"/>
      <c r="B15" s="23" t="s">
        <v>39</v>
      </c>
      <c r="C15" s="46"/>
      <c r="D15" s="24"/>
      <c r="E15" s="17"/>
      <c r="F15" s="59"/>
      <c r="G15" s="17"/>
    </row>
    <row r="16" spans="1:7" s="20" customFormat="1" ht="19.5" customHeight="1">
      <c r="A16" s="18"/>
      <c r="B16" s="23" t="s">
        <v>39</v>
      </c>
      <c r="C16" s="46"/>
      <c r="D16" s="24"/>
      <c r="E16" s="17"/>
      <c r="F16" s="59"/>
      <c r="G16" s="17"/>
    </row>
    <row r="17" spans="1:7" s="20" customFormat="1" ht="19.5" customHeight="1">
      <c r="A17" s="18"/>
      <c r="B17" s="23" t="s">
        <v>39</v>
      </c>
      <c r="C17" s="45"/>
      <c r="D17" s="17"/>
      <c r="E17" s="17"/>
      <c r="F17" s="59"/>
      <c r="G17" s="17"/>
    </row>
    <row r="18" spans="1:7" s="20" customFormat="1" ht="19.5" customHeight="1">
      <c r="A18" s="18"/>
      <c r="B18" s="23" t="s">
        <v>39</v>
      </c>
      <c r="C18" s="45"/>
      <c r="D18" s="17"/>
      <c r="E18" s="17"/>
      <c r="F18" s="59"/>
      <c r="G18" s="17"/>
    </row>
    <row r="19" spans="1:7" s="20" customFormat="1" ht="19.5" customHeight="1">
      <c r="A19" s="18">
        <v>103060198</v>
      </c>
      <c r="B19" s="25" t="s">
        <v>40</v>
      </c>
      <c r="C19" s="46">
        <f>'收支总表'!B8</f>
        <v>381919.07700800005</v>
      </c>
      <c r="D19" s="46">
        <f>'收支总表'!C8</f>
        <v>472730.1</v>
      </c>
      <c r="E19" s="46">
        <f>'收支总表'!D8</f>
        <v>542568.5835</v>
      </c>
      <c r="F19" s="59"/>
      <c r="G19" s="17"/>
    </row>
    <row r="20" spans="1:7" s="20" customFormat="1" ht="19.5" customHeight="1">
      <c r="A20" s="14">
        <v>1030602</v>
      </c>
      <c r="B20" s="22" t="s">
        <v>14</v>
      </c>
      <c r="C20" s="44">
        <f>C23</f>
        <v>230263.14719599995</v>
      </c>
      <c r="D20" s="44">
        <f>D23</f>
        <v>99770.39357000001</v>
      </c>
      <c r="E20" s="44">
        <f>E23</f>
        <v>230263.14719599995</v>
      </c>
      <c r="F20" s="58"/>
      <c r="G20" s="15"/>
    </row>
    <row r="21" spans="1:7" s="20" customFormat="1" ht="19.5" customHeight="1">
      <c r="A21" s="18">
        <v>103060202</v>
      </c>
      <c r="B21" s="25" t="s">
        <v>41</v>
      </c>
      <c r="C21" s="46"/>
      <c r="D21" s="24"/>
      <c r="E21" s="17"/>
      <c r="F21" s="59"/>
      <c r="G21" s="17"/>
    </row>
    <row r="22" spans="1:7" s="20" customFormat="1" ht="19.5" customHeight="1">
      <c r="A22" s="18">
        <v>103060203</v>
      </c>
      <c r="B22" s="25" t="s">
        <v>42</v>
      </c>
      <c r="C22" s="46"/>
      <c r="D22" s="24"/>
      <c r="E22" s="17"/>
      <c r="F22" s="59"/>
      <c r="G22" s="17"/>
    </row>
    <row r="23" spans="1:7" s="20" customFormat="1" ht="19.5" customHeight="1">
      <c r="A23" s="18">
        <v>103060298</v>
      </c>
      <c r="B23" s="25" t="s">
        <v>43</v>
      </c>
      <c r="C23" s="46">
        <f>'收支总表'!B9</f>
        <v>230263.14719599995</v>
      </c>
      <c r="D23" s="46">
        <f>'收支总表'!C9</f>
        <v>99770.39357000001</v>
      </c>
      <c r="E23" s="46">
        <f>'收支总表'!D9</f>
        <v>230263.14719599995</v>
      </c>
      <c r="F23" s="59"/>
      <c r="G23" s="17"/>
    </row>
    <row r="24" spans="1:7" s="20" customFormat="1" ht="19.5" customHeight="1">
      <c r="A24" s="14">
        <v>1030603</v>
      </c>
      <c r="B24" s="22" t="s">
        <v>16</v>
      </c>
      <c r="C24" s="44"/>
      <c r="D24" s="15"/>
      <c r="E24" s="15"/>
      <c r="F24" s="58"/>
      <c r="G24" s="15"/>
    </row>
    <row r="25" spans="1:7" s="20" customFormat="1" ht="19.5" customHeight="1">
      <c r="A25" s="18">
        <v>103060304</v>
      </c>
      <c r="B25" s="25" t="s">
        <v>44</v>
      </c>
      <c r="C25" s="46"/>
      <c r="D25" s="24"/>
      <c r="E25" s="17"/>
      <c r="F25" s="59"/>
      <c r="G25" s="17"/>
    </row>
    <row r="26" spans="1:7" s="20" customFormat="1" ht="19.5" customHeight="1">
      <c r="A26" s="18">
        <v>103060305</v>
      </c>
      <c r="B26" s="25" t="s">
        <v>45</v>
      </c>
      <c r="C26" s="46"/>
      <c r="D26" s="24"/>
      <c r="E26" s="17"/>
      <c r="F26" s="59"/>
      <c r="G26" s="17"/>
    </row>
    <row r="27" spans="1:7" s="20" customFormat="1" ht="19.5" customHeight="1">
      <c r="A27" s="18">
        <v>103060398</v>
      </c>
      <c r="B27" s="25" t="s">
        <v>46</v>
      </c>
      <c r="C27" s="46"/>
      <c r="D27" s="24"/>
      <c r="E27" s="17"/>
      <c r="F27" s="59"/>
      <c r="G27" s="17"/>
    </row>
    <row r="28" spans="1:7" s="20" customFormat="1" ht="19.5" customHeight="1">
      <c r="A28" s="14">
        <v>1030604</v>
      </c>
      <c r="B28" s="22" t="s">
        <v>18</v>
      </c>
      <c r="C28" s="44"/>
      <c r="D28" s="15"/>
      <c r="E28" s="15"/>
      <c r="F28" s="58"/>
      <c r="G28" s="15"/>
    </row>
    <row r="29" spans="1:7" s="20" customFormat="1" ht="19.5" customHeight="1">
      <c r="A29" s="18">
        <v>103060401</v>
      </c>
      <c r="B29" s="25" t="s">
        <v>47</v>
      </c>
      <c r="C29" s="46"/>
      <c r="D29" s="24"/>
      <c r="E29" s="17"/>
      <c r="F29" s="59"/>
      <c r="G29" s="17"/>
    </row>
    <row r="30" spans="1:7" s="20" customFormat="1" ht="19.5" customHeight="1">
      <c r="A30" s="18">
        <v>103060402</v>
      </c>
      <c r="B30" s="25" t="s">
        <v>48</v>
      </c>
      <c r="C30" s="46"/>
      <c r="D30" s="24"/>
      <c r="E30" s="17"/>
      <c r="F30" s="59"/>
      <c r="G30" s="17"/>
    </row>
    <row r="31" spans="1:7" s="20" customFormat="1" ht="19.5" customHeight="1">
      <c r="A31" s="18">
        <v>103060498</v>
      </c>
      <c r="B31" s="25" t="s">
        <v>49</v>
      </c>
      <c r="C31" s="46"/>
      <c r="D31" s="24"/>
      <c r="E31" s="17"/>
      <c r="F31" s="59"/>
      <c r="G31" s="17"/>
    </row>
    <row r="32" spans="1:7" s="20" customFormat="1" ht="19.5" customHeight="1">
      <c r="A32" s="14">
        <v>1030698</v>
      </c>
      <c r="B32" s="22" t="s">
        <v>50</v>
      </c>
      <c r="C32" s="44">
        <f>'收支总表'!B12</f>
        <v>2450</v>
      </c>
      <c r="D32" s="44">
        <f>'收支总表'!C12</f>
        <v>2450</v>
      </c>
      <c r="E32" s="44">
        <f>'收支总表'!D12</f>
        <v>500</v>
      </c>
      <c r="F32" s="58"/>
      <c r="G32" s="15"/>
    </row>
    <row r="33" spans="1:7" s="20" customFormat="1" ht="19.5" customHeight="1">
      <c r="A33" s="14">
        <v>110</v>
      </c>
      <c r="B33" s="22" t="s">
        <v>51</v>
      </c>
      <c r="C33" s="44"/>
      <c r="D33" s="15"/>
      <c r="E33" s="15"/>
      <c r="F33" s="58"/>
      <c r="G33" s="15"/>
    </row>
    <row r="34" spans="1:7" s="20" customFormat="1" ht="19.5" customHeight="1">
      <c r="A34" s="14">
        <v>11005</v>
      </c>
      <c r="B34" s="22" t="s">
        <v>52</v>
      </c>
      <c r="C34" s="44"/>
      <c r="D34" s="15"/>
      <c r="E34" s="15"/>
      <c r="F34" s="58"/>
      <c r="G34" s="15"/>
    </row>
    <row r="35" spans="1:7" ht="19.5" customHeight="1">
      <c r="A35" s="18">
        <v>1100501</v>
      </c>
      <c r="B35" s="25" t="s">
        <v>53</v>
      </c>
      <c r="C35" s="44"/>
      <c r="D35" s="15"/>
      <c r="E35" s="15"/>
      <c r="F35" s="58"/>
      <c r="G35" s="15"/>
    </row>
    <row r="36" spans="1:7" ht="19.5" customHeight="1">
      <c r="A36" s="18">
        <v>1100502</v>
      </c>
      <c r="B36" s="23" t="s">
        <v>54</v>
      </c>
      <c r="C36" s="44"/>
      <c r="D36" s="15"/>
      <c r="E36" s="15"/>
      <c r="F36" s="58"/>
      <c r="G36" s="15"/>
    </row>
    <row r="37" spans="1:7" ht="19.5" customHeight="1">
      <c r="A37" s="26"/>
      <c r="B37" s="13"/>
      <c r="C37" s="47"/>
      <c r="D37" s="13"/>
      <c r="E37" s="13"/>
      <c r="F37" s="55"/>
      <c r="G37" s="13"/>
    </row>
    <row r="38" spans="1:7" ht="19.5" customHeight="1">
      <c r="A38" s="26"/>
      <c r="B38" s="11" t="s">
        <v>21</v>
      </c>
      <c r="C38" s="47">
        <f>C32+C28+C24+C20+C7</f>
        <v>614632.224204</v>
      </c>
      <c r="D38" s="47">
        <f>D32+D28+D24+D20+D7</f>
        <v>574950.4935699999</v>
      </c>
      <c r="E38" s="47">
        <f>E32+E28+E24+E20+E7</f>
        <v>773331.7306959999</v>
      </c>
      <c r="F38" s="58">
        <f>E38/D38-1</f>
        <v>0.34504055452532145</v>
      </c>
      <c r="G38" s="13"/>
    </row>
    <row r="39" spans="1:7" ht="19.5" customHeight="1">
      <c r="A39" s="26"/>
      <c r="B39" s="23" t="s">
        <v>28</v>
      </c>
      <c r="C39" s="47">
        <f>'收支总表'!B19</f>
        <v>69804</v>
      </c>
      <c r="D39" s="47">
        <f>'收支总表'!C19</f>
        <v>66789.35688668361</v>
      </c>
      <c r="E39" s="47">
        <f>'收支总表'!D19</f>
        <v>54239.63527847896</v>
      </c>
      <c r="F39" s="55"/>
      <c r="G39" s="13"/>
    </row>
    <row r="40" spans="1:7" ht="19.5" customHeight="1">
      <c r="A40" s="26"/>
      <c r="B40" s="11" t="s">
        <v>30</v>
      </c>
      <c r="C40" s="47">
        <f>C39+C38</f>
        <v>684436.224204</v>
      </c>
      <c r="D40" s="47">
        <f>D39+D38</f>
        <v>641739.8504566835</v>
      </c>
      <c r="E40" s="47">
        <f>E39+E38</f>
        <v>827571.3659744789</v>
      </c>
      <c r="F40" s="58">
        <f>E40/D40-1</f>
        <v>0.28957452990577326</v>
      </c>
      <c r="G40" s="13"/>
    </row>
    <row r="41" s="20" customFormat="1" ht="21" customHeight="1">
      <c r="A41" s="19" t="s">
        <v>32</v>
      </c>
    </row>
  </sheetData>
  <sheetProtection/>
  <mergeCells count="6">
    <mergeCell ref="A2:G2"/>
    <mergeCell ref="D4:F4"/>
    <mergeCell ref="A4:A5"/>
    <mergeCell ref="B4:B5"/>
    <mergeCell ref="C4:C5"/>
    <mergeCell ref="G4:G5"/>
  </mergeCells>
  <printOptions horizontalCentered="1"/>
  <pageMargins left="0.35" right="0.35" top="0.59" bottom="0.59" header="0.2" footer="0.51"/>
  <pageSetup fitToHeight="1" fitToWidth="1"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F7" sqref="F7"/>
    </sheetView>
  </sheetViews>
  <sheetFormatPr defaultColWidth="9.00390625" defaultRowHeight="14.25"/>
  <cols>
    <col min="1" max="1" width="8.50390625" style="4" customWidth="1"/>
    <col min="2" max="2" width="34.50390625" style="0" customWidth="1"/>
    <col min="3" max="3" width="9.875" style="0" customWidth="1"/>
    <col min="4" max="4" width="10.00390625" style="0" customWidth="1"/>
    <col min="5" max="5" width="10.625" style="0" customWidth="1"/>
    <col min="6" max="7" width="8.25390625" style="0" customWidth="1"/>
  </cols>
  <sheetData>
    <row r="1" spans="1:7" ht="14.25">
      <c r="A1" s="5"/>
      <c r="G1" s="6" t="s">
        <v>55</v>
      </c>
    </row>
    <row r="2" spans="1:7" ht="20.25">
      <c r="A2" s="73" t="s">
        <v>88</v>
      </c>
      <c r="B2" s="73"/>
      <c r="C2" s="73"/>
      <c r="D2" s="73"/>
      <c r="E2" s="73"/>
      <c r="F2" s="73"/>
      <c r="G2" s="73"/>
    </row>
    <row r="3" spans="1:7" ht="14.25">
      <c r="A3" s="7"/>
      <c r="B3" s="1"/>
      <c r="C3" s="1"/>
      <c r="D3" s="1"/>
      <c r="E3" s="1"/>
      <c r="G3" s="8" t="s">
        <v>1</v>
      </c>
    </row>
    <row r="4" spans="1:7" s="2" customFormat="1" ht="18" customHeight="1">
      <c r="A4" s="76" t="s">
        <v>34</v>
      </c>
      <c r="B4" s="76" t="s">
        <v>56</v>
      </c>
      <c r="C4" s="69" t="s">
        <v>5</v>
      </c>
      <c r="D4" s="74" t="s">
        <v>6</v>
      </c>
      <c r="E4" s="75"/>
      <c r="F4" s="71"/>
      <c r="G4" s="78" t="s">
        <v>36</v>
      </c>
    </row>
    <row r="5" spans="1:7" s="2" customFormat="1" ht="21" customHeight="1">
      <c r="A5" s="77"/>
      <c r="B5" s="77"/>
      <c r="C5" s="70"/>
      <c r="D5" s="9" t="s">
        <v>7</v>
      </c>
      <c r="E5" s="11" t="s">
        <v>8</v>
      </c>
      <c r="F5" s="11" t="s">
        <v>9</v>
      </c>
      <c r="G5" s="78"/>
    </row>
    <row r="6" spans="1:7" ht="18.75" customHeight="1">
      <c r="A6" s="12"/>
      <c r="B6" s="10" t="s">
        <v>57</v>
      </c>
      <c r="C6" s="64">
        <f>C7+C31</f>
        <v>630196.588925521</v>
      </c>
      <c r="D6" s="65">
        <f>D7+D31</f>
        <v>641733.588925521</v>
      </c>
      <c r="E6" s="64">
        <f>E7+E31</f>
        <v>827571.038399</v>
      </c>
      <c r="F6" s="54">
        <f>E6/D6-1</f>
        <v>0.2895866021048292</v>
      </c>
      <c r="G6" s="13"/>
    </row>
    <row r="7" spans="1:7" s="3" customFormat="1" ht="18.75" customHeight="1">
      <c r="A7" s="14">
        <v>223</v>
      </c>
      <c r="B7" s="15" t="s">
        <v>11</v>
      </c>
      <c r="C7" s="61">
        <f>'收支总表'!G7</f>
        <v>380899</v>
      </c>
      <c r="D7" s="61">
        <f>'收支总表'!H7</f>
        <v>392436</v>
      </c>
      <c r="E7" s="61">
        <f>E8+E18+E27+E29</f>
        <v>554667</v>
      </c>
      <c r="F7" s="54">
        <f>E7/D7-1</f>
        <v>0.413394795584503</v>
      </c>
      <c r="G7" s="16"/>
    </row>
    <row r="8" spans="1:7" ht="18.75" customHeight="1">
      <c r="A8" s="14">
        <v>22301</v>
      </c>
      <c r="B8" s="15" t="s">
        <v>58</v>
      </c>
      <c r="C8" s="62">
        <f>'收支总表'!G8</f>
        <v>25808</v>
      </c>
      <c r="D8" s="62">
        <f>'收支总表'!H8</f>
        <v>29549</v>
      </c>
      <c r="E8" s="62">
        <f>E11+E17</f>
        <v>16605</v>
      </c>
      <c r="F8" s="56">
        <f>E8/D8-1</f>
        <v>-0.43805204913871876</v>
      </c>
      <c r="G8" s="13"/>
    </row>
    <row r="9" spans="1:7" ht="18.75" customHeight="1">
      <c r="A9" s="18">
        <v>2230101</v>
      </c>
      <c r="B9" s="17" t="s">
        <v>59</v>
      </c>
      <c r="C9" s="62"/>
      <c r="D9" s="62"/>
      <c r="E9" s="62"/>
      <c r="F9" s="56"/>
      <c r="G9" s="13"/>
    </row>
    <row r="10" spans="1:7" ht="18.75" customHeight="1">
      <c r="A10" s="18">
        <v>2230102</v>
      </c>
      <c r="B10" s="17" t="s">
        <v>60</v>
      </c>
      <c r="C10" s="62"/>
      <c r="D10" s="62"/>
      <c r="E10" s="62"/>
      <c r="F10" s="56"/>
      <c r="G10" s="13"/>
    </row>
    <row r="11" spans="1:7" ht="18.75" customHeight="1">
      <c r="A11" s="18">
        <v>2230103</v>
      </c>
      <c r="B11" s="17" t="s">
        <v>61</v>
      </c>
      <c r="C11" s="62">
        <v>1313</v>
      </c>
      <c r="D11" s="62">
        <v>1313</v>
      </c>
      <c r="E11" s="62">
        <v>1073</v>
      </c>
      <c r="F11" s="56"/>
      <c r="G11" s="13"/>
    </row>
    <row r="12" spans="1:7" ht="18.75" customHeight="1">
      <c r="A12" s="18">
        <v>2230104</v>
      </c>
      <c r="B12" s="17" t="s">
        <v>62</v>
      </c>
      <c r="C12" s="62"/>
      <c r="D12" s="62"/>
      <c r="E12" s="62"/>
      <c r="F12" s="56"/>
      <c r="G12" s="13"/>
    </row>
    <row r="13" spans="1:7" ht="18.75" customHeight="1">
      <c r="A13" s="18">
        <v>2230105</v>
      </c>
      <c r="B13" s="17" t="s">
        <v>63</v>
      </c>
      <c r="C13" s="62"/>
      <c r="D13" s="62"/>
      <c r="E13" s="62"/>
      <c r="F13" s="56"/>
      <c r="G13" s="13"/>
    </row>
    <row r="14" spans="1:7" ht="18.75" customHeight="1">
      <c r="A14" s="18">
        <v>2230106</v>
      </c>
      <c r="B14" s="17" t="s">
        <v>64</v>
      </c>
      <c r="C14" s="62"/>
      <c r="D14" s="62"/>
      <c r="E14" s="62"/>
      <c r="F14" s="56"/>
      <c r="G14" s="13"/>
    </row>
    <row r="15" spans="1:7" ht="18.75" customHeight="1">
      <c r="A15" s="18">
        <v>2230107</v>
      </c>
      <c r="B15" s="17" t="s">
        <v>65</v>
      </c>
      <c r="C15" s="62"/>
      <c r="D15" s="62"/>
      <c r="E15" s="62"/>
      <c r="F15" s="56"/>
      <c r="G15" s="13"/>
    </row>
    <row r="16" spans="1:10" ht="18.75" customHeight="1">
      <c r="A16" s="18">
        <v>2230108</v>
      </c>
      <c r="B16" s="17" t="s">
        <v>66</v>
      </c>
      <c r="C16" s="62"/>
      <c r="D16" s="62"/>
      <c r="E16" s="62"/>
      <c r="F16" s="56"/>
      <c r="G16" s="13"/>
      <c r="J16" s="50"/>
    </row>
    <row r="17" spans="1:7" ht="18.75" customHeight="1">
      <c r="A17" s="18">
        <v>2230199</v>
      </c>
      <c r="B17" s="17" t="s">
        <v>67</v>
      </c>
      <c r="C17" s="62">
        <f>C8-C11</f>
        <v>24495</v>
      </c>
      <c r="D17" s="62">
        <v>28236</v>
      </c>
      <c r="E17" s="62">
        <v>15532</v>
      </c>
      <c r="F17" s="56"/>
      <c r="G17" s="13"/>
    </row>
    <row r="18" spans="1:7" ht="18.75" customHeight="1">
      <c r="A18" s="14">
        <v>22302</v>
      </c>
      <c r="B18" s="15" t="s">
        <v>68</v>
      </c>
      <c r="C18" s="62">
        <f>'收支总表'!G9</f>
        <v>344000</v>
      </c>
      <c r="D18" s="62">
        <f>'收支总表'!H9</f>
        <v>345500</v>
      </c>
      <c r="E18" s="62">
        <f>SUM(E19:E26)</f>
        <v>517833</v>
      </c>
      <c r="F18" s="54">
        <f>E18/D18-1</f>
        <v>0.498793053545586</v>
      </c>
      <c r="G18" s="13"/>
    </row>
    <row r="19" spans="1:7" ht="18.75" customHeight="1">
      <c r="A19" s="18">
        <v>2230201</v>
      </c>
      <c r="B19" s="17" t="s">
        <v>69</v>
      </c>
      <c r="C19" s="62">
        <f>C18-C20-C21</f>
        <v>212500</v>
      </c>
      <c r="D19" s="62">
        <v>214000</v>
      </c>
      <c r="E19" s="62">
        <f>43300+140000+20000</f>
        <v>203300</v>
      </c>
      <c r="F19" s="56"/>
      <c r="G19" s="13"/>
    </row>
    <row r="20" spans="1:7" ht="18.75" customHeight="1">
      <c r="A20" s="18">
        <v>2230202</v>
      </c>
      <c r="B20" s="17" t="s">
        <v>70</v>
      </c>
      <c r="C20" s="62">
        <v>70000</v>
      </c>
      <c r="D20" s="62">
        <v>70000</v>
      </c>
      <c r="E20" s="62">
        <v>205000</v>
      </c>
      <c r="F20" s="56"/>
      <c r="G20" s="13"/>
    </row>
    <row r="21" spans="1:7" ht="18.75" customHeight="1">
      <c r="A21" s="18">
        <v>2230203</v>
      </c>
      <c r="B21" s="17" t="s">
        <v>71</v>
      </c>
      <c r="C21" s="62">
        <v>61500</v>
      </c>
      <c r="D21" s="62">
        <v>61500</v>
      </c>
      <c r="E21" s="62">
        <v>53533</v>
      </c>
      <c r="F21" s="56"/>
      <c r="G21" s="13"/>
    </row>
    <row r="22" spans="1:7" ht="18.75" customHeight="1">
      <c r="A22" s="18">
        <v>2230204</v>
      </c>
      <c r="B22" s="17" t="s">
        <v>72</v>
      </c>
      <c r="C22" s="62"/>
      <c r="D22" s="62"/>
      <c r="E22" s="62"/>
      <c r="F22" s="56"/>
      <c r="G22" s="13"/>
    </row>
    <row r="23" spans="1:7" ht="18.75" customHeight="1">
      <c r="A23" s="18">
        <v>2230205</v>
      </c>
      <c r="B23" s="17" t="s">
        <v>73</v>
      </c>
      <c r="C23" s="62"/>
      <c r="D23" s="62"/>
      <c r="E23" s="62">
        <v>56000</v>
      </c>
      <c r="F23" s="56"/>
      <c r="G23" s="13"/>
    </row>
    <row r="24" spans="1:7" ht="18.75" customHeight="1">
      <c r="A24" s="18">
        <v>2230206</v>
      </c>
      <c r="B24" s="17" t="s">
        <v>74</v>
      </c>
      <c r="C24" s="62"/>
      <c r="D24" s="62"/>
      <c r="E24" s="62"/>
      <c r="F24" s="56"/>
      <c r="G24" s="13"/>
    </row>
    <row r="25" spans="1:7" ht="18.75" customHeight="1">
      <c r="A25" s="18">
        <v>2230207</v>
      </c>
      <c r="B25" s="17" t="s">
        <v>75</v>
      </c>
      <c r="C25" s="62"/>
      <c r="D25" s="62"/>
      <c r="E25" s="62"/>
      <c r="F25" s="56"/>
      <c r="G25" s="13"/>
    </row>
    <row r="26" spans="1:7" ht="18.75" customHeight="1">
      <c r="A26" s="18">
        <v>2230299</v>
      </c>
      <c r="B26" s="17" t="s">
        <v>76</v>
      </c>
      <c r="C26" s="62"/>
      <c r="D26" s="62"/>
      <c r="E26" s="62"/>
      <c r="F26" s="56"/>
      <c r="G26" s="13"/>
    </row>
    <row r="27" spans="1:7" ht="18.75" customHeight="1">
      <c r="A27" s="14">
        <v>22303</v>
      </c>
      <c r="B27" s="15" t="s">
        <v>77</v>
      </c>
      <c r="C27" s="62">
        <f>'收支总表'!G10</f>
        <v>6000</v>
      </c>
      <c r="D27" s="62">
        <f>'收支总表'!H10</f>
        <v>10000</v>
      </c>
      <c r="E27" s="62">
        <f>'收支总表'!I10</f>
        <v>13000</v>
      </c>
      <c r="F27" s="56">
        <f>E27/D27-1</f>
        <v>0.30000000000000004</v>
      </c>
      <c r="G27" s="13"/>
    </row>
    <row r="28" spans="1:7" ht="18.75" customHeight="1">
      <c r="A28" s="18">
        <v>2230301</v>
      </c>
      <c r="B28" s="17" t="s">
        <v>78</v>
      </c>
      <c r="C28" s="62">
        <f>C27</f>
        <v>6000</v>
      </c>
      <c r="D28" s="62">
        <v>10000</v>
      </c>
      <c r="E28" s="62">
        <f>E27</f>
        <v>13000</v>
      </c>
      <c r="F28" s="56">
        <f>E28/D28-1</f>
        <v>0.30000000000000004</v>
      </c>
      <c r="G28" s="13"/>
    </row>
    <row r="29" spans="1:7" ht="18.75" customHeight="1">
      <c r="A29" s="14">
        <v>22399</v>
      </c>
      <c r="B29" s="15" t="s">
        <v>79</v>
      </c>
      <c r="C29" s="62">
        <f>'收支总表'!G11</f>
        <v>5091</v>
      </c>
      <c r="D29" s="62">
        <f>'收支总表'!H11</f>
        <v>7387</v>
      </c>
      <c r="E29" s="62">
        <v>7229</v>
      </c>
      <c r="F29" s="56"/>
      <c r="G29" s="13"/>
    </row>
    <row r="30" spans="1:7" ht="18.75" customHeight="1">
      <c r="A30" s="18">
        <v>2239901</v>
      </c>
      <c r="B30" s="17" t="s">
        <v>80</v>
      </c>
      <c r="C30" s="62">
        <f>C29</f>
        <v>5091</v>
      </c>
      <c r="D30" s="62">
        <f>D29</f>
        <v>7387</v>
      </c>
      <c r="E30" s="62">
        <f>E29</f>
        <v>7229</v>
      </c>
      <c r="F30" s="56"/>
      <c r="G30" s="13"/>
    </row>
    <row r="31" spans="1:7" s="3" customFormat="1" ht="18.75" customHeight="1">
      <c r="A31" s="14">
        <v>230</v>
      </c>
      <c r="B31" s="15" t="s">
        <v>24</v>
      </c>
      <c r="C31" s="63">
        <f>'收支总表'!G15</f>
        <v>249297.588925521</v>
      </c>
      <c r="D31" s="63">
        <f>'收支总表'!H15</f>
        <v>249297.588925521</v>
      </c>
      <c r="E31" s="63">
        <f>'收支总表'!I15</f>
        <v>272904.03839899995</v>
      </c>
      <c r="F31" s="54"/>
      <c r="G31" s="16"/>
    </row>
    <row r="32" spans="1:7" ht="18.75" customHeight="1">
      <c r="A32" s="14">
        <v>23005</v>
      </c>
      <c r="B32" s="15" t="s">
        <v>81</v>
      </c>
      <c r="C32" s="62"/>
      <c r="D32" s="62"/>
      <c r="E32" s="62"/>
      <c r="F32" s="57"/>
      <c r="G32" s="13"/>
    </row>
    <row r="33" spans="1:7" ht="18.75" customHeight="1">
      <c r="A33" s="18">
        <v>2300501</v>
      </c>
      <c r="B33" s="17" t="s">
        <v>82</v>
      </c>
      <c r="C33" s="62"/>
      <c r="D33" s="62"/>
      <c r="E33" s="62"/>
      <c r="F33" s="57"/>
      <c r="G33" s="13"/>
    </row>
    <row r="34" spans="1:7" ht="18.75" customHeight="1">
      <c r="A34" s="18">
        <v>2300502</v>
      </c>
      <c r="B34" s="17" t="s">
        <v>83</v>
      </c>
      <c r="C34" s="62"/>
      <c r="D34" s="62"/>
      <c r="E34" s="62"/>
      <c r="F34" s="57"/>
      <c r="G34" s="13"/>
    </row>
    <row r="35" spans="1:7" ht="18.75" customHeight="1">
      <c r="A35" s="14">
        <v>23008</v>
      </c>
      <c r="B35" s="15" t="s">
        <v>84</v>
      </c>
      <c r="C35" s="62">
        <f>C31</f>
        <v>249297.588925521</v>
      </c>
      <c r="D35" s="62">
        <f>D31</f>
        <v>249297.588925521</v>
      </c>
      <c r="E35" s="62">
        <f>E31</f>
        <v>272904.03839899995</v>
      </c>
      <c r="F35" s="56"/>
      <c r="G35" s="13"/>
    </row>
    <row r="36" spans="1:7" ht="18.75" customHeight="1">
      <c r="A36" s="18">
        <v>2300803</v>
      </c>
      <c r="B36" s="17" t="s">
        <v>85</v>
      </c>
      <c r="C36" s="62">
        <f>C35</f>
        <v>249297.588925521</v>
      </c>
      <c r="D36" s="62">
        <f>D35</f>
        <v>249297.588925521</v>
      </c>
      <c r="E36" s="62">
        <f>E35</f>
        <v>272904.03839899995</v>
      </c>
      <c r="F36" s="56"/>
      <c r="G36" s="13"/>
    </row>
    <row r="37" ht="24" customHeight="1">
      <c r="A37" s="19" t="s">
        <v>32</v>
      </c>
    </row>
  </sheetData>
  <sheetProtection/>
  <mergeCells count="6">
    <mergeCell ref="A2:G2"/>
    <mergeCell ref="D4:F4"/>
    <mergeCell ref="A4:A5"/>
    <mergeCell ref="B4:B5"/>
    <mergeCell ref="C4:C5"/>
    <mergeCell ref="G4:G5"/>
  </mergeCells>
  <printOptions/>
  <pageMargins left="0.75" right="0.75" top="1" bottom="1" header="0.5" footer="0.5"/>
  <pageSetup fitToHeight="1" fitToWidth="1" horizontalDpi="600" verticalDpi="600" orientation="portrait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qing</dc:creator>
  <cp:keywords/>
  <dc:description/>
  <cp:lastModifiedBy>黄伟佳</cp:lastModifiedBy>
  <cp:lastPrinted>2019-12-09T10:05:29Z</cp:lastPrinted>
  <dcterms:created xsi:type="dcterms:W3CDTF">2006-10-21T01:01:34Z</dcterms:created>
  <dcterms:modified xsi:type="dcterms:W3CDTF">2020-01-15T09:44:58Z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</Properties>
</file>